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6" name="ID_7FE7B12AD8B94C7E9580B6365867EF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1205" y="10814050"/>
          <a:ext cx="1181735" cy="5060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887FE88DC6CB404AA8FAC86E2BE581F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93440" y="26541730"/>
          <a:ext cx="743585" cy="12395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E4C091092FD844D5B265A9E8A7399DF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258820" y="31896050"/>
          <a:ext cx="1242060" cy="1244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0D18C4C28865427FB7EE0BF815E293D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259455" y="29450665"/>
          <a:ext cx="1299845" cy="639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7BDD24ABD9904C97AC6C2F58043D28D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288665" y="33310195"/>
          <a:ext cx="1143000" cy="11423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EFDA4F7EE12C4AF28A23F55FC6DBEF7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251835" y="30549850"/>
          <a:ext cx="1125220" cy="1240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D11B3034D6304844A411687ECD1E81C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219450" y="34588450"/>
          <a:ext cx="1242060" cy="1171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C45909C12B57430093D0ABD79FEE5A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244850" y="9219565"/>
          <a:ext cx="1212850" cy="873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0B2475E5AC6D450692464A637BFCB45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329940" y="13187680"/>
          <a:ext cx="1223645" cy="1115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8475AD29ED8C41019480FDAC461087F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348990" y="973455"/>
          <a:ext cx="1029335" cy="975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4F07331A63514516815DAEA637623D6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259455" y="2287270"/>
          <a:ext cx="1247140" cy="1212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A8523F0FE3C147A6AD48938CBAA0DE3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423920" y="3708400"/>
          <a:ext cx="788035" cy="1195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473FE8A499754B9C9E122CA612BB576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341370" y="5160010"/>
          <a:ext cx="1063625" cy="1053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99359A22D4F44BE593A361CB3CD51F3F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281680" y="6400800"/>
          <a:ext cx="1151890" cy="1188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D8C72A2AAF564897B40C6EAFA7C1806D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288665" y="7777480"/>
          <a:ext cx="1195070" cy="1158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CD39C56F11684052B1189D89A4BCAEE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303905" y="11756390"/>
          <a:ext cx="1227455" cy="1191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FF84AF521183470E948F82A7AD3CDA7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453130" y="14453870"/>
          <a:ext cx="902970" cy="1189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58377443166485CB7A9CD1595EC90C7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313430" y="15950565"/>
          <a:ext cx="1167130" cy="883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684D212A6B6F47A38A56E150ED84FE0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289300" y="17213580"/>
          <a:ext cx="1183640" cy="1167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7FE9DD715C91407C913695E94316766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32175" y="18578195"/>
          <a:ext cx="989330" cy="10598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1832ED3FAA29412DB0ACA9091645B1B8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311525" y="19900900"/>
          <a:ext cx="1085215" cy="10750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3E6AE97C9719497DAE2F09F1A29DF48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356610" y="21191855"/>
          <a:ext cx="1013460" cy="1071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1652B75F9DE34B7B9EE9330421972C6B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281680" y="22592665"/>
          <a:ext cx="1229360" cy="11976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68A4466DE2564954A67471A0A270D70A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319780" y="23909020"/>
          <a:ext cx="1114425" cy="1129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577E1EADF14E4834BB7D6C8FBFE250E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378835" y="25269825"/>
          <a:ext cx="1028065" cy="11245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7697951A44D54D57A81F0B978239E94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3281680" y="27955875"/>
          <a:ext cx="1149985" cy="115697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<sst xmlns="http://schemas.openxmlformats.org/spreadsheetml/2006/main" count="69" uniqueCount="47">
  <si>
    <r>
      <t xml:space="preserve">一批医疗物资采购-供应商报价模板（请供应商按要求填写打印盖章后上传）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</si>
  <si>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</si>
  <si>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</si>
  <si>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</si>
  <si>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</si>
  <si>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</si>
  <si>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</si>
  <si>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</si>
  <si>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</si>
  <si>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</si>
  <si>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</si>
  <si>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</si>
  <si>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</si>
  <si>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一次性使用清创缝合包</t>
  </si>
  <si>
    <t>个</t>
  </si>
  <si>
    <t>缝合线</t>
  </si>
  <si>
    <t>抽</t>
  </si>
  <si>
    <t>一次性使用鼻咽通气管</t>
  </si>
  <si>
    <t>一次性吸痰管</t>
  </si>
  <si>
    <t>根</t>
  </si>
  <si>
    <t>外用止血粉</t>
  </si>
  <si>
    <t>包</t>
  </si>
  <si>
    <t>医用纱布块10cm*10cm</t>
  </si>
  <si>
    <t>三角巾敷料包</t>
  </si>
  <si>
    <t>绷带卷 10cm*500cm</t>
  </si>
  <si>
    <t>弹力网状头套</t>
  </si>
  <si>
    <t>医用透气胶带1.25cm*500cm</t>
  </si>
  <si>
    <t>卷</t>
  </si>
  <si>
    <t>带针缝合针</t>
  </si>
  <si>
    <t>口咽通气管</t>
  </si>
  <si>
    <t>一次性喉罩</t>
  </si>
  <si>
    <t>简易呼吸器</t>
  </si>
  <si>
    <t>壳聚糖止血敷料</t>
  </si>
  <si>
    <t>片</t>
  </si>
  <si>
    <t>烧伤敷料</t>
  </si>
  <si>
    <t>绷带卷 4.8cm*600cm</t>
  </si>
  <si>
    <t>三角巾</t>
  </si>
  <si>
    <t>医用透气胶带2.5cm*710cm</t>
  </si>
  <si>
    <t>一次性医用手套 7号</t>
  </si>
  <si>
    <t>副</t>
  </si>
  <si>
    <t>一次性医用手套 7.5号</t>
  </si>
  <si>
    <t>脱脂棉</t>
  </si>
  <si>
    <t>颈托</t>
  </si>
  <si>
    <t>碘伏消毒棉片</t>
  </si>
  <si>
    <t>医用棉球</t>
  </si>
  <si>
    <t>战救药材箱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</si>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</sst>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b/>
      <sz val="12"/>
      <color rgb="FFC00000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zoomScale="85" zoomScaleNormal="85" workbookViewId="0">
      <selection activeCell="A1" sqref="A1:M1"/>
    </sheetView>
  </sheetViews>
  <sheetFormatPr defaultColWidth="8.72727272727273" defaultRowHeight="14"/>
  <cols>
    <col min="2" max="2" width="37.3636363636364" customWidth="1"/>
    <col min="3" max="3" width="19.3636363636364" customWidth="1"/>
    <col min="4" max="4" width="11.5454545454545"/>
    <col min="7" max="7" width="12.7272727272727" customWidth="1"/>
    <col min="13" max="13" width="11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5" spans="1:13">
      <c r="A2" s="2" t="s">
        <v>1</v>
      </c>
      <c r="B2" s="3" t="s">
        <v>2</v>
      </c>
      <c r="C2" s="4"/>
      <c r="D2" s="4"/>
      <c r="E2" s="4"/>
      <c r="F2" s="4"/>
      <c r="G2" s="4"/>
      <c r="H2" s="4" t="s">
        <v>3</v>
      </c>
      <c r="I2" s="4"/>
      <c r="J2" s="4"/>
      <c r="K2" s="4"/>
      <c r="L2" s="4"/>
      <c r="M2" s="4"/>
    </row>
    <row r="3" ht="15" spans="1:13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5</v>
      </c>
      <c r="J3" s="2" t="s">
        <v>11</v>
      </c>
      <c r="K3" s="2" t="s">
        <v>7</v>
      </c>
      <c r="L3" s="2" t="s">
        <v>8</v>
      </c>
      <c r="M3" s="2" t="s">
        <v>12</v>
      </c>
    </row>
    <row r="4" ht="106" customHeight="1" spans="1:13">
      <c r="A4" s="6">
        <v>1</v>
      </c>
      <c r="B4" s="7" t="s">
        <v>13</v>
      </c>
      <c r="C4" s="8" t="str">
        <f>_xlfn.DISPIMG("ID_8475AD29ED8C41019480FDAC461087F4",1)</f>
        <v>=DISPIMG("ID_8475AD29ED8C41019480FDAC461087F4",1)</v>
      </c>
      <c r="D4" s="9">
        <f>G4/F4</f>
        <v>5.33333333333333</v>
      </c>
      <c r="E4" s="10" t="s">
        <v>14</v>
      </c>
      <c r="F4" s="11">
        <v>15</v>
      </c>
      <c r="G4" s="9">
        <v>80</v>
      </c>
      <c r="H4" s="12"/>
      <c r="I4" s="12"/>
      <c r="J4" s="12"/>
      <c r="K4" s="12"/>
      <c r="L4" s="12"/>
      <c r="M4" s="12"/>
    </row>
    <row r="5" ht="106" customHeight="1" spans="1:13">
      <c r="A5" s="13">
        <v>2</v>
      </c>
      <c r="B5" s="14" t="s">
        <v>15</v>
      </c>
      <c r="C5" s="15" t="str">
        <f>_xlfn.DISPIMG("ID_4F07331A63514516815DAEA637623D6B",1)</f>
        <v>=DISPIMG("ID_4F07331A63514516815DAEA637623D6B",1)</v>
      </c>
      <c r="D5" s="9">
        <f t="shared" ref="D5:D29" si="0">G5/F5</f>
        <v>6.66666666666667</v>
      </c>
      <c r="E5" s="16" t="s">
        <v>16</v>
      </c>
      <c r="F5" s="11">
        <v>15</v>
      </c>
      <c r="G5" s="17">
        <v>100</v>
      </c>
      <c r="H5" s="12"/>
      <c r="I5" s="12"/>
      <c r="J5" s="12"/>
      <c r="K5" s="12"/>
      <c r="L5" s="12"/>
      <c r="M5" s="12"/>
    </row>
    <row r="6" ht="106" customHeight="1" spans="1:13">
      <c r="A6" s="6">
        <v>3</v>
      </c>
      <c r="B6" s="14" t="s">
        <v>17</v>
      </c>
      <c r="C6" s="15" t="str">
        <f>_xlfn.DISPIMG("ID_A8523F0FE3C147A6AD48938CBAA0DE33",1)</f>
        <v>=DISPIMG("ID_A8523F0FE3C147A6AD48938CBAA0DE33",1)</v>
      </c>
      <c r="D6" s="9">
        <f t="shared" si="0"/>
        <v>16.6666666666667</v>
      </c>
      <c r="E6" s="16" t="s">
        <v>14</v>
      </c>
      <c r="F6" s="11">
        <v>6</v>
      </c>
      <c r="G6" s="17">
        <v>100</v>
      </c>
      <c r="H6" s="12"/>
      <c r="I6" s="12"/>
      <c r="J6" s="12"/>
      <c r="K6" s="12"/>
      <c r="L6" s="12"/>
      <c r="M6" s="12"/>
    </row>
    <row r="7" ht="106" customHeight="1" spans="1:13">
      <c r="A7" s="6">
        <v>4</v>
      </c>
      <c r="B7" s="14" t="s">
        <v>18</v>
      </c>
      <c r="C7" s="15" t="str">
        <f>_xlfn.DISPIMG("ID_473FE8A499754B9C9E122CA612BB5763",1)</f>
        <v>=DISPIMG("ID_473FE8A499754B9C9E122CA612BB5763",1)</v>
      </c>
      <c r="D7" s="9">
        <f t="shared" si="0"/>
        <v>3.33333333333333</v>
      </c>
      <c r="E7" s="16" t="s">
        <v>19</v>
      </c>
      <c r="F7" s="11">
        <v>9</v>
      </c>
      <c r="G7" s="17">
        <v>30</v>
      </c>
      <c r="H7" s="12"/>
      <c r="I7" s="12"/>
      <c r="J7" s="12"/>
      <c r="K7" s="12"/>
      <c r="L7" s="12"/>
      <c r="M7" s="12"/>
    </row>
    <row r="8" ht="106" customHeight="1" spans="1:13">
      <c r="A8" s="6">
        <v>5</v>
      </c>
      <c r="B8" s="14" t="s">
        <v>20</v>
      </c>
      <c r="C8" s="15" t="str">
        <f>_xlfn.DISPIMG("ID_99359A22D4F44BE593A361CB3CD51F3F",1)</f>
        <v>=DISPIMG("ID_99359A22D4F44BE593A361CB3CD51F3F",1)</v>
      </c>
      <c r="D8" s="9">
        <f t="shared" si="0"/>
        <v>3.33333333333333</v>
      </c>
      <c r="E8" s="16" t="s">
        <v>21</v>
      </c>
      <c r="F8" s="11">
        <v>15</v>
      </c>
      <c r="G8" s="17">
        <v>50</v>
      </c>
      <c r="H8" s="12"/>
      <c r="I8" s="12"/>
      <c r="J8" s="12"/>
      <c r="K8" s="12"/>
      <c r="L8" s="12"/>
      <c r="M8" s="12"/>
    </row>
    <row r="9" ht="106" customHeight="1" spans="1:13">
      <c r="A9" s="6">
        <v>6</v>
      </c>
      <c r="B9" s="14" t="s">
        <v>22</v>
      </c>
      <c r="C9" s="15" t="str">
        <f>_xlfn.DISPIMG("ID_D8C72A2AAF564897B40C6EAFA7C1806D",1)</f>
        <v>=DISPIMG("ID_D8C72A2AAF564897B40C6EAFA7C1806D",1)</v>
      </c>
      <c r="D9" s="9">
        <f t="shared" si="0"/>
        <v>1.6</v>
      </c>
      <c r="E9" s="16" t="s">
        <v>21</v>
      </c>
      <c r="F9" s="11">
        <v>150</v>
      </c>
      <c r="G9" s="17">
        <v>240</v>
      </c>
      <c r="H9" s="12"/>
      <c r="I9" s="12"/>
      <c r="J9" s="12"/>
      <c r="K9" s="12"/>
      <c r="L9" s="12"/>
      <c r="M9" s="12"/>
    </row>
    <row r="10" ht="106" customHeight="1" spans="1:13">
      <c r="A10" s="6">
        <v>7</v>
      </c>
      <c r="B10" s="14" t="s">
        <v>23</v>
      </c>
      <c r="C10" s="15" t="str">
        <f>_xlfn.DISPIMG("ID_C45909C12B57430093D0ABD79FEE5A22",1)</f>
        <v>=DISPIMG("ID_C45909C12B57430093D0ABD79FEE5A22",1)</v>
      </c>
      <c r="D10" s="9">
        <f t="shared" si="0"/>
        <v>8</v>
      </c>
      <c r="E10" s="16" t="s">
        <v>14</v>
      </c>
      <c r="F10" s="11">
        <v>150</v>
      </c>
      <c r="G10" s="17">
        <v>1200</v>
      </c>
      <c r="H10" s="12"/>
      <c r="I10" s="12"/>
      <c r="J10" s="12"/>
      <c r="K10" s="12"/>
      <c r="L10" s="12"/>
      <c r="M10" s="12"/>
    </row>
    <row r="11" ht="106" customHeight="1" spans="1:13">
      <c r="A11" s="6">
        <v>8</v>
      </c>
      <c r="B11" s="14" t="s">
        <v>24</v>
      </c>
      <c r="C11" s="15" t="str">
        <f>_xlfn.DISPIMG("ID_7FE7B12AD8B94C7E9580B6365867EF77",1)</f>
        <v>=DISPIMG("ID_7FE7B12AD8B94C7E9580B6365867EF77",1)</v>
      </c>
      <c r="D11" s="9">
        <f t="shared" si="0"/>
        <v>9</v>
      </c>
      <c r="E11" s="16" t="s">
        <v>14</v>
      </c>
      <c r="F11" s="11">
        <v>90</v>
      </c>
      <c r="G11" s="17">
        <v>810</v>
      </c>
      <c r="H11" s="12"/>
      <c r="I11" s="12"/>
      <c r="J11" s="12"/>
      <c r="K11" s="12"/>
      <c r="L11" s="12"/>
      <c r="M11" s="12"/>
    </row>
    <row r="12" ht="106" customHeight="1" spans="1:13">
      <c r="A12" s="6">
        <v>9</v>
      </c>
      <c r="B12" s="14" t="s">
        <v>25</v>
      </c>
      <c r="C12" s="15" t="str">
        <f>_xlfn.DISPIMG("ID_CD39C56F11684052B1189D89A4BCAEE4",1)</f>
        <v>=DISPIMG("ID_CD39C56F11684052B1189D89A4BCAEE4",1)</v>
      </c>
      <c r="D12" s="9">
        <f t="shared" si="0"/>
        <v>1</v>
      </c>
      <c r="E12" s="16" t="s">
        <v>14</v>
      </c>
      <c r="F12" s="11">
        <v>50</v>
      </c>
      <c r="G12" s="17">
        <v>50</v>
      </c>
      <c r="H12" s="12"/>
      <c r="I12" s="12"/>
      <c r="J12" s="12"/>
      <c r="K12" s="12"/>
      <c r="L12" s="12"/>
      <c r="M12" s="12"/>
    </row>
    <row r="13" ht="106" customHeight="1" spans="1:13">
      <c r="A13" s="6">
        <v>10</v>
      </c>
      <c r="B13" s="14" t="s">
        <v>26</v>
      </c>
      <c r="C13" s="15" t="str">
        <f>_xlfn.DISPIMG("ID_0B2475E5AC6D450692464A637BFCB452",1)</f>
        <v>=DISPIMG("ID_0B2475E5AC6D450692464A637BFCB452",1)</v>
      </c>
      <c r="D13" s="9">
        <f t="shared" si="0"/>
        <v>3.33333333333333</v>
      </c>
      <c r="E13" s="16" t="s">
        <v>27</v>
      </c>
      <c r="F13" s="11">
        <v>3</v>
      </c>
      <c r="G13" s="17">
        <v>10</v>
      </c>
      <c r="H13" s="12"/>
      <c r="I13" s="12"/>
      <c r="J13" s="12"/>
      <c r="K13" s="12"/>
      <c r="L13" s="12"/>
      <c r="M13" s="12"/>
    </row>
    <row r="14" ht="106" customHeight="1" spans="1:13">
      <c r="A14" s="6">
        <v>11</v>
      </c>
      <c r="B14" s="14" t="s">
        <v>28</v>
      </c>
      <c r="C14" s="15" t="str">
        <f>_xlfn.DISPIMG("ID_FF84AF521183470E948F82A7AD3CDA78",1)</f>
        <v>=DISPIMG("ID_FF84AF521183470E948F82A7AD3CDA78",1)</v>
      </c>
      <c r="D14" s="9">
        <f t="shared" si="0"/>
        <v>10</v>
      </c>
      <c r="E14" s="16" t="s">
        <v>19</v>
      </c>
      <c r="F14" s="11">
        <v>15</v>
      </c>
      <c r="G14" s="17">
        <v>150</v>
      </c>
      <c r="H14" s="12"/>
      <c r="I14" s="12"/>
      <c r="J14" s="12"/>
      <c r="K14" s="12"/>
      <c r="L14" s="12"/>
      <c r="M14" s="12"/>
    </row>
    <row r="15" ht="106" customHeight="1" spans="1:13">
      <c r="A15" s="6">
        <v>12</v>
      </c>
      <c r="B15" s="14" t="s">
        <v>29</v>
      </c>
      <c r="C15" s="15" t="str">
        <f>_xlfn.DISPIMG("ID_D58377443166485CB7A9CD1595EC90C7",1)</f>
        <v>=DISPIMG("ID_D58377443166485CB7A9CD1595EC90C7",1)</v>
      </c>
      <c r="D15" s="9">
        <f t="shared" si="0"/>
        <v>8.33333333333333</v>
      </c>
      <c r="E15" s="16" t="s">
        <v>14</v>
      </c>
      <c r="F15" s="11">
        <v>6</v>
      </c>
      <c r="G15" s="17">
        <v>50</v>
      </c>
      <c r="H15" s="12"/>
      <c r="I15" s="12"/>
      <c r="J15" s="12"/>
      <c r="K15" s="12"/>
      <c r="L15" s="12"/>
      <c r="M15" s="12"/>
    </row>
    <row r="16" ht="106" customHeight="1" spans="1:13">
      <c r="A16" s="6">
        <v>13</v>
      </c>
      <c r="B16" s="14" t="s">
        <v>30</v>
      </c>
      <c r="C16" s="15" t="str">
        <f>_xlfn.DISPIMG("ID_684D212A6B6F47A38A56E150ED84FE05",1)</f>
        <v>=DISPIMG("ID_684D212A6B6F47A38A56E150ED84FE05",1)</v>
      </c>
      <c r="D16" s="9">
        <f t="shared" si="0"/>
        <v>50</v>
      </c>
      <c r="E16" s="16" t="s">
        <v>14</v>
      </c>
      <c r="F16" s="11">
        <v>3</v>
      </c>
      <c r="G16" s="17">
        <v>150</v>
      </c>
      <c r="H16" s="12"/>
      <c r="I16" s="12"/>
      <c r="J16" s="12"/>
      <c r="K16" s="12"/>
      <c r="L16" s="12"/>
      <c r="M16" s="12"/>
    </row>
    <row r="17" ht="106" customHeight="1" spans="1:13">
      <c r="A17" s="6">
        <v>14</v>
      </c>
      <c r="B17" s="14" t="s">
        <v>31</v>
      </c>
      <c r="C17" s="15" t="str">
        <f>_xlfn.DISPIMG("ID_7FE9DD715C91407C913695E943167666",1)</f>
        <v>=DISPIMG("ID_7FE9DD715C91407C913695E943167666",1)</v>
      </c>
      <c r="D17" s="9">
        <f t="shared" si="0"/>
        <v>100</v>
      </c>
      <c r="E17" s="16" t="s">
        <v>14</v>
      </c>
      <c r="F17" s="11">
        <v>3</v>
      </c>
      <c r="G17" s="17">
        <v>300</v>
      </c>
      <c r="H17" s="12"/>
      <c r="I17" s="12"/>
      <c r="J17" s="12"/>
      <c r="K17" s="12"/>
      <c r="L17" s="12"/>
      <c r="M17" s="12"/>
    </row>
    <row r="18" ht="106" customHeight="1" spans="1:13">
      <c r="A18" s="6">
        <v>15</v>
      </c>
      <c r="B18" s="14" t="s">
        <v>32</v>
      </c>
      <c r="C18" s="15" t="str">
        <f>_xlfn.DISPIMG("ID_1832ED3FAA29412DB0ACA9091645B1B8",1)</f>
        <v>=DISPIMG("ID_1832ED3FAA29412DB0ACA9091645B1B8",1)</v>
      </c>
      <c r="D18" s="9">
        <f t="shared" si="0"/>
        <v>20</v>
      </c>
      <c r="E18" s="16" t="s">
        <v>33</v>
      </c>
      <c r="F18" s="11">
        <v>30</v>
      </c>
      <c r="G18" s="17">
        <v>600</v>
      </c>
      <c r="H18" s="12"/>
      <c r="I18" s="12"/>
      <c r="J18" s="12"/>
      <c r="K18" s="12"/>
      <c r="L18" s="12"/>
      <c r="M18" s="12"/>
    </row>
    <row r="19" ht="106" customHeight="1" spans="1:13">
      <c r="A19" s="6">
        <v>16</v>
      </c>
      <c r="B19" s="14" t="s">
        <v>34</v>
      </c>
      <c r="C19" s="15" t="str">
        <f>_xlfn.DISPIMG("ID_3E6AE97C9719497DAE2F09F1A29DF488",1)</f>
        <v>=DISPIMG("ID_3E6AE97C9719497DAE2F09F1A29DF488",1)</v>
      </c>
      <c r="D19" s="9">
        <f t="shared" si="0"/>
        <v>20</v>
      </c>
      <c r="E19" s="16" t="s">
        <v>14</v>
      </c>
      <c r="F19" s="11">
        <v>60</v>
      </c>
      <c r="G19" s="17">
        <v>1200</v>
      </c>
      <c r="H19" s="12"/>
      <c r="I19" s="12"/>
      <c r="J19" s="12"/>
      <c r="K19" s="12"/>
      <c r="L19" s="12"/>
      <c r="M19" s="12"/>
    </row>
    <row r="20" ht="106" customHeight="1" spans="1:13">
      <c r="A20" s="6">
        <v>17</v>
      </c>
      <c r="B20" s="14" t="s">
        <v>35</v>
      </c>
      <c r="C20" s="15" t="str">
        <f>_xlfn.DISPIMG("ID_1652B75F9DE34B7B9EE9330421972C6B",1)</f>
        <v>=DISPIMG("ID_1652B75F9DE34B7B9EE9330421972C6B",1)</v>
      </c>
      <c r="D20" s="9">
        <f t="shared" si="0"/>
        <v>2</v>
      </c>
      <c r="E20" s="16" t="s">
        <v>14</v>
      </c>
      <c r="F20" s="11">
        <v>150</v>
      </c>
      <c r="G20" s="17">
        <v>300</v>
      </c>
      <c r="H20" s="12"/>
      <c r="I20" s="12"/>
      <c r="J20" s="12"/>
      <c r="K20" s="12"/>
      <c r="L20" s="12"/>
      <c r="M20" s="12"/>
    </row>
    <row r="21" ht="106" customHeight="1" spans="1:13">
      <c r="A21" s="6">
        <v>18</v>
      </c>
      <c r="B21" s="14" t="s">
        <v>36</v>
      </c>
      <c r="C21" s="15" t="str">
        <f>_xlfn.DISPIMG("ID_68A4466DE2564954A67471A0A270D70A",1)</f>
        <v>=DISPIMG("ID_68A4466DE2564954A67471A0A270D70A",1)</v>
      </c>
      <c r="D21" s="9">
        <f t="shared" si="0"/>
        <v>6</v>
      </c>
      <c r="E21" s="16" t="s">
        <v>14</v>
      </c>
      <c r="F21" s="11">
        <v>45</v>
      </c>
      <c r="G21" s="17">
        <v>270</v>
      </c>
      <c r="H21" s="12"/>
      <c r="I21" s="12"/>
      <c r="J21" s="12"/>
      <c r="K21" s="12"/>
      <c r="L21" s="12"/>
      <c r="M21" s="12"/>
    </row>
    <row r="22" ht="106" customHeight="1" spans="1:13">
      <c r="A22" s="6">
        <v>19</v>
      </c>
      <c r="B22" s="14" t="s">
        <v>37</v>
      </c>
      <c r="C22" s="15" t="str">
        <f>_xlfn.DISPIMG("ID_577E1EADF14E4834BB7D6C8FBFE250E0",1)</f>
        <v>=DISPIMG("ID_577E1EADF14E4834BB7D6C8FBFE250E0",1)</v>
      </c>
      <c r="D22" s="9">
        <f t="shared" si="0"/>
        <v>3.33333333333333</v>
      </c>
      <c r="E22" s="16" t="s">
        <v>27</v>
      </c>
      <c r="F22" s="11">
        <v>3</v>
      </c>
      <c r="G22" s="17">
        <v>10</v>
      </c>
      <c r="H22" s="12"/>
      <c r="I22" s="12"/>
      <c r="J22" s="12"/>
      <c r="K22" s="12"/>
      <c r="L22" s="12"/>
      <c r="M22" s="12"/>
    </row>
    <row r="23" ht="106" customHeight="1" spans="1:13">
      <c r="A23" s="6">
        <v>20</v>
      </c>
      <c r="B23" s="14" t="s">
        <v>38</v>
      </c>
      <c r="C23" s="15" t="str">
        <f>_xlfn.DISPIMG("ID_887FE88DC6CB404AA8FAC86E2BE581FB",1)</f>
        <v>=DISPIMG("ID_887FE88DC6CB404AA8FAC86E2BE581FB",1)</v>
      </c>
      <c r="D23" s="9">
        <f t="shared" si="0"/>
        <v>6.66666666666667</v>
      </c>
      <c r="E23" s="16" t="s">
        <v>39</v>
      </c>
      <c r="F23" s="11">
        <v>30</v>
      </c>
      <c r="G23" s="17">
        <v>200</v>
      </c>
      <c r="H23" s="12"/>
      <c r="I23" s="12"/>
      <c r="J23" s="12"/>
      <c r="K23" s="12"/>
      <c r="L23" s="12"/>
      <c r="M23" s="12"/>
    </row>
    <row r="24" ht="106" customHeight="1" spans="1:13">
      <c r="A24" s="6">
        <v>21</v>
      </c>
      <c r="B24" s="14" t="s">
        <v>40</v>
      </c>
      <c r="C24" s="15" t="str">
        <f>_xlfn.DISPIMG("ID_7697951A44D54D57A81F0B978239E949",1)</f>
        <v>=DISPIMG("ID_7697951A44D54D57A81F0B978239E949",1)</v>
      </c>
      <c r="D24" s="9">
        <f t="shared" si="0"/>
        <v>6.66666666666667</v>
      </c>
      <c r="E24" s="16" t="s">
        <v>39</v>
      </c>
      <c r="F24" s="11">
        <v>30</v>
      </c>
      <c r="G24" s="17">
        <v>200</v>
      </c>
      <c r="H24" s="12"/>
      <c r="I24" s="12"/>
      <c r="J24" s="12"/>
      <c r="K24" s="12"/>
      <c r="L24" s="12"/>
      <c r="M24" s="12"/>
    </row>
    <row r="25" ht="106" customHeight="1" spans="1:13">
      <c r="A25" s="6">
        <v>22</v>
      </c>
      <c r="B25" s="14" t="s">
        <v>41</v>
      </c>
      <c r="C25" s="15" t="str">
        <f>_xlfn.DISPIMG("ID_0D18C4C28865427FB7EE0BF815E293DD",1)</f>
        <v>=DISPIMG("ID_0D18C4C28865427FB7EE0BF815E293DD",1)</v>
      </c>
      <c r="D25" s="9">
        <f t="shared" si="0"/>
        <v>10</v>
      </c>
      <c r="E25" s="16" t="s">
        <v>21</v>
      </c>
      <c r="F25" s="11">
        <v>3</v>
      </c>
      <c r="G25" s="17">
        <v>30</v>
      </c>
      <c r="H25" s="12"/>
      <c r="I25" s="12"/>
      <c r="J25" s="12"/>
      <c r="K25" s="12"/>
      <c r="L25" s="12"/>
      <c r="M25" s="12"/>
    </row>
    <row r="26" ht="106" customHeight="1" spans="1:13">
      <c r="A26" s="6">
        <v>23</v>
      </c>
      <c r="B26" s="14" t="s">
        <v>42</v>
      </c>
      <c r="C26" s="15" t="str">
        <f>_xlfn.DISPIMG("ID_EFDA4F7EE12C4AF28A23F55FC6DBEF7C",1)</f>
        <v>=DISPIMG("ID_EFDA4F7EE12C4AF28A23F55FC6DBEF7C",1)</v>
      </c>
      <c r="D26" s="9">
        <f t="shared" si="0"/>
        <v>50</v>
      </c>
      <c r="E26" s="16" t="s">
        <v>14</v>
      </c>
      <c r="F26" s="11">
        <v>6</v>
      </c>
      <c r="G26" s="17">
        <v>300</v>
      </c>
      <c r="H26" s="12"/>
      <c r="I26" s="12"/>
      <c r="J26" s="12"/>
      <c r="K26" s="12"/>
      <c r="L26" s="12"/>
      <c r="M26" s="12"/>
    </row>
    <row r="27" ht="106" customHeight="1" spans="1:13">
      <c r="A27" s="6">
        <v>24</v>
      </c>
      <c r="B27" s="14" t="s">
        <v>43</v>
      </c>
      <c r="C27" s="15" t="str">
        <f>_xlfn.DISPIMG("ID_E4C091092FD844D5B265A9E8A7399DFD",1)</f>
        <v>=DISPIMG("ID_E4C091092FD844D5B265A9E8A7399DFD",1)</v>
      </c>
      <c r="D27" s="9">
        <f t="shared" si="0"/>
        <v>2.33333333333333</v>
      </c>
      <c r="E27" s="16" t="s">
        <v>33</v>
      </c>
      <c r="F27" s="11">
        <v>30</v>
      </c>
      <c r="G27" s="17">
        <v>70</v>
      </c>
      <c r="H27" s="12"/>
      <c r="I27" s="12"/>
      <c r="J27" s="12"/>
      <c r="K27" s="12"/>
      <c r="L27" s="12"/>
      <c r="M27" s="12"/>
    </row>
    <row r="28" ht="106" customHeight="1" spans="1:13">
      <c r="A28" s="6">
        <v>25</v>
      </c>
      <c r="B28" s="14" t="s">
        <v>44</v>
      </c>
      <c r="C28" s="15" t="str">
        <f>_xlfn.DISPIMG("ID_7BDD24ABD9904C97AC6C2F58043D28DA",1)</f>
        <v>=DISPIMG("ID_7BDD24ABD9904C97AC6C2F58043D28DA",1)</v>
      </c>
      <c r="D28" s="9">
        <f t="shared" si="0"/>
        <v>6.66666666666667</v>
      </c>
      <c r="E28" s="16" t="s">
        <v>21</v>
      </c>
      <c r="F28" s="11">
        <v>15</v>
      </c>
      <c r="G28" s="17">
        <v>100</v>
      </c>
      <c r="H28" s="12"/>
      <c r="I28" s="12"/>
      <c r="J28" s="12"/>
      <c r="K28" s="12"/>
      <c r="L28" s="12"/>
      <c r="M28" s="12"/>
    </row>
    <row r="29" ht="106" customHeight="1" spans="1:13">
      <c r="A29" s="6">
        <v>26</v>
      </c>
      <c r="B29" s="14" t="s">
        <v>45</v>
      </c>
      <c r="C29" s="15" t="str">
        <f>_xlfn.DISPIMG("ID_D11B3034D6304844A411687ECD1E81CF",1)</f>
        <v>=DISPIMG("ID_D11B3034D6304844A411687ECD1E81CF",1)</v>
      </c>
      <c r="D29" s="9">
        <f t="shared" si="0"/>
        <v>6000</v>
      </c>
      <c r="E29" s="16" t="s">
        <v>14</v>
      </c>
      <c r="F29" s="11">
        <v>2</v>
      </c>
      <c r="G29" s="17">
        <v>12000</v>
      </c>
      <c r="H29" s="12"/>
      <c r="I29" s="12"/>
      <c r="J29" s="12"/>
      <c r="K29" s="12"/>
      <c r="L29" s="12"/>
      <c r="M29" s="12"/>
    </row>
    <row r="30" ht="15" spans="1:13">
      <c r="A30" s="18" t="s">
        <v>46</v>
      </c>
      <c r="B30" s="19"/>
      <c r="C30" s="20"/>
      <c r="D30" s="21"/>
      <c r="E30" s="22"/>
      <c r="F30" s="23"/>
      <c r="G30" s="21">
        <v>18600</v>
      </c>
      <c r="H30" s="24"/>
      <c r="I30" s="25"/>
      <c r="J30" s="26"/>
      <c r="K30" s="27"/>
      <c r="L30" s="27"/>
      <c r="M30" s="27"/>
    </row>
  </sheetData>
  <mergeCells count="6">
    <mergeCell ref="A1:M1"/>
    <mergeCell ref="B2:G2"/>
    <mergeCell ref="H2:M2"/>
    <mergeCell ref="A30:C30"/>
    <mergeCell ref="H30:J30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2026-05-07T07:43:55Z</dcterms:created>
  <dcterms:modified xsi:type="dcterms:W3CDTF">2026-05-07T09:36:31Z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C2284F1FBDD64AEEA7FF715C970EBC67_11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